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874C1918-451B-49BA-867E-DF595E9EC4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6" i="10" l="1"/>
  <c r="K156" i="10"/>
  <c r="J156" i="10"/>
  <c r="J96" i="10"/>
  <c r="J24" i="10"/>
  <c r="J66" i="10"/>
  <c r="J138" i="10"/>
  <c r="K126" i="10"/>
  <c r="J126" i="10"/>
  <c r="L138" i="10"/>
  <c r="K138" i="10"/>
  <c r="L126" i="10"/>
  <c r="L114" i="10"/>
  <c r="K114" i="10"/>
  <c r="J114" i="10"/>
  <c r="L96" i="10"/>
  <c r="K96" i="10"/>
  <c r="L90" i="10"/>
  <c r="K90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J90" i="10" l="1"/>
  <c r="L24" i="10" l="1"/>
  <c r="K24" i="10"/>
  <c r="L83" i="10"/>
  <c r="K83" i="10"/>
  <c r="J83" i="10"/>
  <c r="L102" i="10"/>
  <c r="K102" i="10"/>
  <c r="J102" i="10"/>
  <c r="L78" i="10"/>
  <c r="K78" i="10"/>
  <c r="J78" i="10"/>
  <c r="L36" i="10"/>
  <c r="K36" i="10"/>
  <c r="J36" i="10"/>
  <c r="L30" i="10"/>
  <c r="K30" i="10"/>
  <c r="J30" i="10"/>
  <c r="I156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<sst xmlns="http://schemas.openxmlformats.org/spreadsheetml/2006/main" count="420" uniqueCount="119">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</sst>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view="pageBreakPreview" zoomScale="85" zoomScaleNormal="85" zoomScaleSheetLayoutView="85" workbookViewId="0">
      <pane xSplit="5" ySplit="7" topLeftCell="G146" activePane="bottomRight" state="frozen"/>
      <selection pane="topRight" activeCell="F1" sqref="F1"/>
      <selection pane="bottomLeft" activeCell="A8" sqref="A8"/>
      <selection pane="bottomRight" activeCell="J156" sqref="J156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76" t="s">
        <v>111</v>
      </c>
      <c r="H1" s="176"/>
      <c r="I1" s="176"/>
      <c r="J1" s="176"/>
      <c r="K1" s="176"/>
      <c r="L1" s="176"/>
    </row>
    <row r="2" spans="1:13" ht="68.25" customHeight="1" x14ac:dyDescent="0.3">
      <c r="G2" s="176" t="s">
        <v>108</v>
      </c>
      <c r="H2" s="176"/>
      <c r="I2" s="176"/>
      <c r="J2" s="176"/>
      <c r="K2" s="176"/>
      <c r="L2" s="176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81" t="s">
        <v>55</v>
      </c>
      <c r="B4" s="182"/>
      <c r="C4" s="182"/>
      <c r="D4" s="182"/>
      <c r="E4" s="182"/>
      <c r="F4" s="182"/>
      <c r="G4" s="182"/>
      <c r="H4" s="182"/>
      <c r="I4" s="182"/>
      <c r="J4" s="182"/>
      <c r="K4" s="8"/>
    </row>
    <row r="5" spans="1:13" ht="39.75" customHeight="1" thickTop="1" x14ac:dyDescent="0.3">
      <c r="A5" s="183" t="s">
        <v>6</v>
      </c>
      <c r="B5" s="186" t="s">
        <v>15</v>
      </c>
      <c r="C5" s="186" t="s">
        <v>0</v>
      </c>
      <c r="D5" s="185" t="s">
        <v>14</v>
      </c>
      <c r="E5" s="187" t="s">
        <v>7</v>
      </c>
      <c r="F5" s="185" t="s">
        <v>8</v>
      </c>
      <c r="G5" s="189" t="s">
        <v>109</v>
      </c>
      <c r="H5" s="190"/>
      <c r="I5" s="190"/>
      <c r="J5" s="190"/>
      <c r="K5" s="190"/>
      <c r="L5" s="190"/>
      <c r="M5" s="190"/>
    </row>
    <row r="6" spans="1:13" ht="26.25" customHeight="1" thickBot="1" x14ac:dyDescent="0.35">
      <c r="A6" s="184"/>
      <c r="B6" s="160"/>
      <c r="C6" s="160"/>
      <c r="D6" s="162"/>
      <c r="E6" s="188"/>
      <c r="F6" s="162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02" t="s">
        <v>64</v>
      </c>
      <c r="B8" s="105" t="s">
        <v>63</v>
      </c>
      <c r="C8" s="108" t="s">
        <v>114</v>
      </c>
      <c r="D8" s="111" t="s">
        <v>87</v>
      </c>
      <c r="E8" s="16" t="s">
        <v>1</v>
      </c>
      <c r="F8" s="17">
        <f t="shared" ref="F8:F39" si="0">SUM(G8:L8)</f>
        <v>1157198.56486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171290.98784000002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03"/>
      <c r="B9" s="106"/>
      <c r="C9" s="109"/>
      <c r="D9" s="112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03"/>
      <c r="B10" s="106"/>
      <c r="C10" s="109"/>
      <c r="D10" s="112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03"/>
      <c r="B11" s="106"/>
      <c r="C11" s="109"/>
      <c r="D11" s="112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03"/>
      <c r="B12" s="106"/>
      <c r="C12" s="109"/>
      <c r="D12" s="112"/>
      <c r="E12" s="20" t="s">
        <v>4</v>
      </c>
      <c r="F12" s="21">
        <f t="shared" si="0"/>
        <v>967538.76257000002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171290.98784000002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17"/>
      <c r="B13" s="116"/>
      <c r="C13" s="143"/>
      <c r="D13" s="114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6" t="s">
        <v>51</v>
      </c>
      <c r="B14" s="99" t="s">
        <v>56</v>
      </c>
      <c r="C14" s="144" t="s">
        <v>114</v>
      </c>
      <c r="D14" s="139" t="s">
        <v>36</v>
      </c>
      <c r="E14" s="29" t="s">
        <v>1</v>
      </c>
      <c r="F14" s="30">
        <f t="shared" si="0"/>
        <v>919501.53022999992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133290.98784000002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97"/>
      <c r="B15" s="100"/>
      <c r="C15" s="145"/>
      <c r="D15" s="140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7"/>
      <c r="B16" s="100"/>
      <c r="C16" s="145"/>
      <c r="D16" s="140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7"/>
      <c r="B17" s="100"/>
      <c r="C17" s="145"/>
      <c r="D17" s="140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7"/>
      <c r="B18" s="100"/>
      <c r="C18" s="145"/>
      <c r="D18" s="140"/>
      <c r="E18" s="33" t="s">
        <v>4</v>
      </c>
      <c r="F18" s="34">
        <f t="shared" si="0"/>
        <v>787084.54654000001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133290.98784000002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15"/>
      <c r="B19" s="142"/>
      <c r="C19" s="146"/>
      <c r="D19" s="141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29" t="s">
        <v>53</v>
      </c>
      <c r="B20" s="132" t="s">
        <v>19</v>
      </c>
      <c r="C20" s="177" t="s">
        <v>114</v>
      </c>
      <c r="D20" s="121" t="s">
        <v>36</v>
      </c>
      <c r="E20" s="42" t="s">
        <v>1</v>
      </c>
      <c r="F20" s="43">
        <f t="shared" si="0"/>
        <v>765417.34184000001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117143.12784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30"/>
      <c r="B21" s="133"/>
      <c r="C21" s="151"/>
      <c r="D21" s="12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30"/>
      <c r="B22" s="133"/>
      <c r="C22" s="151"/>
      <c r="D22" s="12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30"/>
      <c r="B23" s="133"/>
      <c r="C23" s="151"/>
      <c r="D23" s="12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30"/>
      <c r="B24" s="133"/>
      <c r="C24" s="151"/>
      <c r="D24" s="122"/>
      <c r="E24" s="46" t="s">
        <v>4</v>
      </c>
      <c r="F24" s="47">
        <f t="shared" si="0"/>
        <v>685417.34184000001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71833.966+42048.099+150+3058.974+52.08884</f>
        <v>117143.12784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31"/>
      <c r="B25" s="134"/>
      <c r="C25" s="169"/>
      <c r="D25" s="138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29" t="s">
        <v>57</v>
      </c>
      <c r="B26" s="132" t="s">
        <v>78</v>
      </c>
      <c r="C26" s="177" t="s">
        <v>114</v>
      </c>
      <c r="D26" s="12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30"/>
      <c r="B27" s="133"/>
      <c r="C27" s="151"/>
      <c r="D27" s="12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30"/>
      <c r="B28" s="133"/>
      <c r="C28" s="151"/>
      <c r="D28" s="12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30"/>
      <c r="B29" s="133"/>
      <c r="C29" s="151"/>
      <c r="D29" s="12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30"/>
      <c r="B30" s="133"/>
      <c r="C30" s="151"/>
      <c r="D30" s="12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8"/>
      <c r="B31" s="149"/>
      <c r="C31" s="152"/>
      <c r="D31" s="123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96" t="s">
        <v>52</v>
      </c>
      <c r="B32" s="99" t="s">
        <v>69</v>
      </c>
      <c r="C32" s="144" t="s">
        <v>114</v>
      </c>
      <c r="D32" s="139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97"/>
      <c r="B33" s="100"/>
      <c r="C33" s="145"/>
      <c r="D33" s="140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97"/>
      <c r="B34" s="100"/>
      <c r="C34" s="145"/>
      <c r="D34" s="140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97"/>
      <c r="B35" s="100"/>
      <c r="C35" s="145"/>
      <c r="D35" s="140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97"/>
      <c r="B36" s="100"/>
      <c r="C36" s="145"/>
      <c r="D36" s="140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63"/>
      <c r="C37" s="168"/>
      <c r="D37" s="17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96" t="s">
        <v>77</v>
      </c>
      <c r="B38" s="99" t="s">
        <v>104</v>
      </c>
      <c r="C38" s="124">
        <v>2022</v>
      </c>
      <c r="D38" s="139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7"/>
      <c r="B39" s="100"/>
      <c r="C39" s="125"/>
      <c r="D39" s="140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97"/>
      <c r="B40" s="100"/>
      <c r="C40" s="125"/>
      <c r="D40" s="140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97"/>
      <c r="B41" s="100"/>
      <c r="C41" s="125"/>
      <c r="D41" s="140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97"/>
      <c r="B42" s="100"/>
      <c r="C42" s="125"/>
      <c r="D42" s="140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63"/>
      <c r="C43" s="175"/>
      <c r="D43" s="17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96" t="s">
        <v>85</v>
      </c>
      <c r="B44" s="99" t="s">
        <v>83</v>
      </c>
      <c r="C44" s="124">
        <v>2022</v>
      </c>
      <c r="D44" s="139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97"/>
      <c r="B45" s="100"/>
      <c r="C45" s="125"/>
      <c r="D45" s="140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97"/>
      <c r="B46" s="100"/>
      <c r="C46" s="125"/>
      <c r="D46" s="140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97"/>
      <c r="B47" s="100"/>
      <c r="C47" s="125"/>
      <c r="D47" s="140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97"/>
      <c r="B48" s="100"/>
      <c r="C48" s="125"/>
      <c r="D48" s="140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98"/>
      <c r="B49" s="101"/>
      <c r="C49" s="172"/>
      <c r="D49" s="162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02" t="s">
        <v>65</v>
      </c>
      <c r="B50" s="105" t="s">
        <v>66</v>
      </c>
      <c r="C50" s="108" t="s">
        <v>114</v>
      </c>
      <c r="D50" s="111" t="s">
        <v>36</v>
      </c>
      <c r="E50" s="16" t="s">
        <v>1</v>
      </c>
      <c r="F50" s="17">
        <f t="shared" si="26"/>
        <v>2839352.2195300004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441167.76043000002</v>
      </c>
      <c r="K50" s="19">
        <f t="shared" si="29"/>
        <v>415913.99848999997</v>
      </c>
      <c r="L50" s="19">
        <f t="shared" si="29"/>
        <v>391560.25939000002</v>
      </c>
    </row>
    <row r="51" spans="1:12" x14ac:dyDescent="0.3">
      <c r="A51" s="103"/>
      <c r="B51" s="106"/>
      <c r="C51" s="109"/>
      <c r="D51" s="112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x14ac:dyDescent="0.3">
      <c r="A52" s="103"/>
      <c r="B52" s="106"/>
      <c r="C52" s="109"/>
      <c r="D52" s="112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7.6" x14ac:dyDescent="0.3">
      <c r="A53" s="103"/>
      <c r="B53" s="106"/>
      <c r="C53" s="109"/>
      <c r="D53" s="112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x14ac:dyDescent="0.3">
      <c r="A54" s="103"/>
      <c r="B54" s="106"/>
      <c r="C54" s="109"/>
      <c r="D54" s="112"/>
      <c r="E54" s="20" t="s">
        <v>4</v>
      </c>
      <c r="F54" s="21">
        <f t="shared" si="26"/>
        <v>2727097.62567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439298.38842999999</v>
      </c>
      <c r="K54" s="23">
        <f>SUM(K60,K96,K102,K126,K132)</f>
        <v>414044.62649</v>
      </c>
      <c r="L54" s="23">
        <f>SUM(L60,L96,L102,L126,L132)</f>
        <v>389690.88738999993</v>
      </c>
    </row>
    <row r="55" spans="1:12" ht="28.2" thickBot="1" x14ac:dyDescent="0.35">
      <c r="A55" s="117"/>
      <c r="B55" s="116"/>
      <c r="C55" s="143"/>
      <c r="D55" s="114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3">
      <c r="A56" s="154" t="s">
        <v>20</v>
      </c>
      <c r="B56" s="156" t="s">
        <v>33</v>
      </c>
      <c r="C56" s="166" t="s">
        <v>114</v>
      </c>
      <c r="D56" s="127" t="s">
        <v>36</v>
      </c>
      <c r="E56" s="29" t="s">
        <v>1</v>
      </c>
      <c r="F56" s="30">
        <f t="shared" si="26"/>
        <v>1095036.68561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187438.05920000002</v>
      </c>
      <c r="K56" s="32">
        <f t="shared" si="31"/>
        <v>181519.73</v>
      </c>
      <c r="L56" s="32">
        <f t="shared" ref="L56" si="32">SUM(L62,L68,L74,L80,L86)</f>
        <v>181519.73</v>
      </c>
    </row>
    <row r="57" spans="1:12" x14ac:dyDescent="0.3">
      <c r="A57" s="155"/>
      <c r="B57" s="157"/>
      <c r="C57" s="167"/>
      <c r="D57" s="128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3">
      <c r="A58" s="155"/>
      <c r="B58" s="157"/>
      <c r="C58" s="167"/>
      <c r="D58" s="128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27.6" x14ac:dyDescent="0.3">
      <c r="A59" s="155"/>
      <c r="B59" s="157"/>
      <c r="C59" s="167"/>
      <c r="D59" s="128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3">
      <c r="A60" s="155"/>
      <c r="B60" s="157"/>
      <c r="C60" s="167"/>
      <c r="D60" s="128"/>
      <c r="E60" s="33" t="s">
        <v>4</v>
      </c>
      <c r="F60" s="34">
        <f t="shared" si="26"/>
        <v>982782.09175000002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185568.68720000001</v>
      </c>
      <c r="K60" s="36">
        <f t="shared" si="31"/>
        <v>179650.35800000001</v>
      </c>
      <c r="L60" s="36">
        <f t="shared" ref="L60" si="37">SUM(L66,L72,L78,L84,L90)</f>
        <v>179650.35800000001</v>
      </c>
    </row>
    <row r="61" spans="1:12" ht="27.6" x14ac:dyDescent="0.3">
      <c r="A61" s="155"/>
      <c r="B61" s="157"/>
      <c r="C61" s="167"/>
      <c r="D61" s="128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3">
      <c r="A62" s="153" t="s">
        <v>21</v>
      </c>
      <c r="B62" s="164" t="s">
        <v>105</v>
      </c>
      <c r="C62" s="167" t="s">
        <v>114</v>
      </c>
      <c r="D62" s="159" t="s">
        <v>36</v>
      </c>
      <c r="E62" s="42" t="s">
        <v>1</v>
      </c>
      <c r="F62" s="43">
        <f t="shared" si="26"/>
        <v>791238.30301999999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151968.56820000001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3">
      <c r="A63" s="153"/>
      <c r="B63" s="164"/>
      <c r="C63" s="173"/>
      <c r="D63" s="15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53"/>
      <c r="B64" s="164"/>
      <c r="C64" s="173"/>
      <c r="D64" s="15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53"/>
      <c r="B65" s="164"/>
      <c r="C65" s="173"/>
      <c r="D65" s="15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53"/>
      <c r="B66" s="164"/>
      <c r="C66" s="173"/>
      <c r="D66" s="159"/>
      <c r="E66" s="46" t="s">
        <v>4</v>
      </c>
      <c r="F66" s="47">
        <f t="shared" si="26"/>
        <v>791238.30301999999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125094.206+766.48+6439.661+17453.321+2214.9002</f>
        <v>151968.56820000001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53"/>
      <c r="B67" s="164"/>
      <c r="C67" s="173"/>
      <c r="D67" s="15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29" t="s">
        <v>23</v>
      </c>
      <c r="B68" s="132" t="s">
        <v>102</v>
      </c>
      <c r="C68" s="135" t="s">
        <v>110</v>
      </c>
      <c r="D68" s="12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3">
      <c r="A69" s="130"/>
      <c r="B69" s="133"/>
      <c r="C69" s="136"/>
      <c r="D69" s="12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30"/>
      <c r="B70" s="133"/>
      <c r="C70" s="136"/>
      <c r="D70" s="12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30"/>
      <c r="B71" s="133"/>
      <c r="C71" s="136"/>
      <c r="D71" s="12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30"/>
      <c r="B72" s="133"/>
      <c r="C72" s="136"/>
      <c r="D72" s="12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31"/>
      <c r="B73" s="134"/>
      <c r="C73" s="137"/>
      <c r="D73" s="138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29" t="s">
        <v>62</v>
      </c>
      <c r="B74" s="132" t="s">
        <v>22</v>
      </c>
      <c r="C74" s="135" t="s">
        <v>114</v>
      </c>
      <c r="D74" s="12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3">
      <c r="A75" s="130"/>
      <c r="B75" s="133"/>
      <c r="C75" s="136"/>
      <c r="D75" s="12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30"/>
      <c r="B76" s="133"/>
      <c r="C76" s="136"/>
      <c r="D76" s="12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30"/>
      <c r="B77" s="133"/>
      <c r="C77" s="136"/>
      <c r="D77" s="12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30"/>
      <c r="B78" s="133"/>
      <c r="C78" s="136"/>
      <c r="D78" s="12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31"/>
      <c r="B79" s="134"/>
      <c r="C79" s="137"/>
      <c r="D79" s="138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29" t="s">
        <v>24</v>
      </c>
      <c r="B80" s="132" t="s">
        <v>39</v>
      </c>
      <c r="C80" s="150" t="s">
        <v>114</v>
      </c>
      <c r="D80" s="12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3">
      <c r="A81" s="130"/>
      <c r="B81" s="133"/>
      <c r="C81" s="151"/>
      <c r="D81" s="12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30"/>
      <c r="B82" s="133"/>
      <c r="C82" s="151"/>
      <c r="D82" s="12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30"/>
      <c r="B83" s="133"/>
      <c r="C83" s="151"/>
      <c r="D83" s="12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30"/>
      <c r="B84" s="133"/>
      <c r="C84" s="151"/>
      <c r="D84" s="12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31"/>
      <c r="B85" s="134"/>
      <c r="C85" s="169"/>
      <c r="D85" s="138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29" t="s">
        <v>103</v>
      </c>
      <c r="B86" s="132" t="s">
        <v>25</v>
      </c>
      <c r="C86" s="135" t="s">
        <v>114</v>
      </c>
      <c r="D86" s="121" t="s">
        <v>12</v>
      </c>
      <c r="E86" s="42" t="s">
        <v>1</v>
      </c>
      <c r="F86" s="43">
        <f t="shared" si="45"/>
        <v>182965.03466999999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32120</v>
      </c>
      <c r="K86" s="45">
        <f t="shared" si="51"/>
        <v>32120</v>
      </c>
      <c r="L86" s="45">
        <f t="shared" ref="L86" si="52">SUM(L87:L91)</f>
        <v>32120</v>
      </c>
    </row>
    <row r="87" spans="1:13" x14ac:dyDescent="0.3">
      <c r="A87" s="130"/>
      <c r="B87" s="133"/>
      <c r="C87" s="136"/>
      <c r="D87" s="12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30"/>
      <c r="B88" s="133"/>
      <c r="C88" s="136"/>
      <c r="D88" s="12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30"/>
      <c r="B89" s="133" t="s">
        <v>9</v>
      </c>
      <c r="C89" s="136"/>
      <c r="D89" s="12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30"/>
      <c r="B90" s="133"/>
      <c r="C90" s="136"/>
      <c r="D90" s="122"/>
      <c r="E90" s="46" t="s">
        <v>4</v>
      </c>
      <c r="F90" s="47">
        <f t="shared" si="45"/>
        <v>182965.03466999999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</f>
        <v>32120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8"/>
      <c r="B91" s="179"/>
      <c r="C91" s="158"/>
      <c r="D91" s="180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96" t="s">
        <v>54</v>
      </c>
      <c r="B92" s="99" t="s">
        <v>58</v>
      </c>
      <c r="C92" s="144" t="s">
        <v>114</v>
      </c>
      <c r="D92" s="139" t="s">
        <v>36</v>
      </c>
      <c r="E92" s="29" t="s">
        <v>1</v>
      </c>
      <c r="F92" s="30">
        <f t="shared" si="45"/>
        <v>1396646.9586599998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184249.73002999995</v>
      </c>
      <c r="K92" s="32">
        <f t="shared" si="54"/>
        <v>175750.25199999995</v>
      </c>
      <c r="L92" s="32">
        <f t="shared" ref="L92" si="55">SUM(L93:L97)</f>
        <v>161162.46899999995</v>
      </c>
    </row>
    <row r="93" spans="1:13" x14ac:dyDescent="0.3">
      <c r="A93" s="97"/>
      <c r="B93" s="100"/>
      <c r="C93" s="145"/>
      <c r="D93" s="140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97"/>
      <c r="B94" s="100"/>
      <c r="C94" s="145"/>
      <c r="D94" s="140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97"/>
      <c r="B95" s="100"/>
      <c r="C95" s="145"/>
      <c r="D95" s="140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97"/>
      <c r="B96" s="100"/>
      <c r="C96" s="145"/>
      <c r="D96" s="140"/>
      <c r="E96" s="33" t="s">
        <v>4</v>
      </c>
      <c r="F96" s="34">
        <f t="shared" si="45"/>
        <v>1396646.9586599998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194066.012+20168.356-8488.322+468.993-17453.321-566.556-5102.48-3757.25499+634.30302+3690+590</f>
        <v>184249.73002999995</v>
      </c>
      <c r="K96" s="36">
        <f>186216.628+20221.381-8488.322-16999.092+468.993-566.856-5102.48</f>
        <v>175750.25199999995</v>
      </c>
      <c r="L96" s="36">
        <f>188062.508+20257.418-8488.322-16999.092+468.993-566.556-5102.48-16470</f>
        <v>161162.46899999995</v>
      </c>
      <c r="M96" s="3"/>
    </row>
    <row r="97" spans="1:12" ht="28.2" thickBot="1" x14ac:dyDescent="0.35">
      <c r="A97" s="161"/>
      <c r="B97" s="163"/>
      <c r="C97" s="168"/>
      <c r="D97" s="17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54" t="s">
        <v>26</v>
      </c>
      <c r="B98" s="156" t="s">
        <v>34</v>
      </c>
      <c r="C98" s="166" t="s">
        <v>114</v>
      </c>
      <c r="D98" s="127" t="s">
        <v>117</v>
      </c>
      <c r="E98" s="29" t="s">
        <v>1</v>
      </c>
      <c r="F98" s="30">
        <f t="shared" si="45"/>
        <v>22887.350330000001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1028.568</v>
      </c>
      <c r="K98" s="32">
        <f t="shared" si="56"/>
        <v>1028.568</v>
      </c>
      <c r="L98" s="32">
        <f t="shared" si="56"/>
        <v>1028.568</v>
      </c>
    </row>
    <row r="99" spans="1:12" x14ac:dyDescent="0.3">
      <c r="A99" s="155"/>
      <c r="B99" s="157"/>
      <c r="C99" s="167"/>
      <c r="D99" s="128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3">
      <c r="A100" s="155"/>
      <c r="B100" s="157"/>
      <c r="C100" s="167"/>
      <c r="D100" s="128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27.6" x14ac:dyDescent="0.3">
      <c r="A101" s="155"/>
      <c r="B101" s="157"/>
      <c r="C101" s="167"/>
      <c r="D101" s="128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3">
      <c r="A102" s="155"/>
      <c r="B102" s="157"/>
      <c r="C102" s="167"/>
      <c r="D102" s="128"/>
      <c r="E102" s="33" t="s">
        <v>4</v>
      </c>
      <c r="F102" s="34">
        <f t="shared" si="45"/>
        <v>22887.350330000001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1028.568</v>
      </c>
      <c r="K102" s="36">
        <f t="shared" si="56"/>
        <v>1028.568</v>
      </c>
      <c r="L102" s="36">
        <f t="shared" si="56"/>
        <v>1028.568</v>
      </c>
    </row>
    <row r="103" spans="1:12" ht="27.6" x14ac:dyDescent="0.3">
      <c r="A103" s="155"/>
      <c r="B103" s="157"/>
      <c r="C103" s="167"/>
      <c r="D103" s="128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3">
      <c r="A104" s="153" t="s">
        <v>59</v>
      </c>
      <c r="B104" s="164" t="s">
        <v>116</v>
      </c>
      <c r="C104" s="135">
        <v>2024</v>
      </c>
      <c r="D104" s="15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3">
      <c r="A105" s="153"/>
      <c r="B105" s="164"/>
      <c r="C105" s="136"/>
      <c r="D105" s="15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53"/>
      <c r="B106" s="164"/>
      <c r="C106" s="136"/>
      <c r="D106" s="15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53"/>
      <c r="B107" s="164"/>
      <c r="C107" s="136"/>
      <c r="D107" s="15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53"/>
      <c r="B108" s="164"/>
      <c r="C108" s="136"/>
      <c r="D108" s="15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53"/>
      <c r="B109" s="164"/>
      <c r="C109" s="137"/>
      <c r="D109" s="15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29" t="s">
        <v>60</v>
      </c>
      <c r="B110" s="132" t="s">
        <v>27</v>
      </c>
      <c r="C110" s="135" t="s">
        <v>114</v>
      </c>
      <c r="D110" s="121" t="s">
        <v>12</v>
      </c>
      <c r="E110" s="42" t="s">
        <v>1</v>
      </c>
      <c r="F110" s="43">
        <f t="shared" si="57"/>
        <v>17650.352640000001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0</v>
      </c>
      <c r="K110" s="45">
        <f t="shared" si="60"/>
        <v>0</v>
      </c>
      <c r="L110" s="45">
        <f t="shared" ref="L110" si="61">SUM(L111:L115)</f>
        <v>0</v>
      </c>
    </row>
    <row r="111" spans="1:12" x14ac:dyDescent="0.3">
      <c r="A111" s="130"/>
      <c r="B111" s="133"/>
      <c r="C111" s="136"/>
      <c r="D111" s="12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30"/>
      <c r="B112" s="133"/>
      <c r="C112" s="136"/>
      <c r="D112" s="12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30"/>
      <c r="B113" s="133"/>
      <c r="C113" s="136"/>
      <c r="D113" s="12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30"/>
      <c r="B114" s="133"/>
      <c r="C114" s="136"/>
      <c r="D114" s="122"/>
      <c r="E114" s="46" t="s">
        <v>4</v>
      </c>
      <c r="F114" s="47">
        <f t="shared" si="57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11531.571-11531.571</f>
        <v>0</v>
      </c>
      <c r="K114" s="49">
        <f>7600-7600</f>
        <v>0</v>
      </c>
      <c r="L114" s="49">
        <f>7600-7600</f>
        <v>0</v>
      </c>
      <c r="M114" s="3"/>
    </row>
    <row r="115" spans="1:13" ht="27.6" x14ac:dyDescent="0.3">
      <c r="A115" s="131"/>
      <c r="B115" s="134"/>
      <c r="C115" s="137"/>
      <c r="D115" s="138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29" t="s">
        <v>28</v>
      </c>
      <c r="B116" s="132" t="s">
        <v>115</v>
      </c>
      <c r="C116" s="150" t="s">
        <v>114</v>
      </c>
      <c r="D116" s="12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3">
      <c r="A117" s="130"/>
      <c r="B117" s="133"/>
      <c r="C117" s="151"/>
      <c r="D117" s="12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30"/>
      <c r="B118" s="133"/>
      <c r="C118" s="151"/>
      <c r="D118" s="12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30"/>
      <c r="B119" s="133"/>
      <c r="C119" s="151"/>
      <c r="D119" s="12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30"/>
      <c r="B120" s="133"/>
      <c r="C120" s="151"/>
      <c r="D120" s="12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31"/>
      <c r="B121" s="134"/>
      <c r="C121" s="169"/>
      <c r="D121" s="138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96" t="s">
        <v>29</v>
      </c>
      <c r="B122" s="99" t="s">
        <v>30</v>
      </c>
      <c r="C122" s="144" t="s">
        <v>114</v>
      </c>
      <c r="D122" s="139" t="s">
        <v>36</v>
      </c>
      <c r="E122" s="29" t="s">
        <v>1</v>
      </c>
      <c r="F122" s="94">
        <f t="shared" si="65"/>
        <v>322309.22326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67121.088199999998</v>
      </c>
      <c r="K122" s="32">
        <f t="shared" si="67"/>
        <v>57615.448489999995</v>
      </c>
      <c r="L122" s="32">
        <f t="shared" si="67"/>
        <v>47849.492389999999</v>
      </c>
    </row>
    <row r="123" spans="1:13" x14ac:dyDescent="0.3">
      <c r="A123" s="97"/>
      <c r="B123" s="100"/>
      <c r="C123" s="145"/>
      <c r="D123" s="140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97"/>
      <c r="B124" s="100"/>
      <c r="C124" s="145"/>
      <c r="D124" s="140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97"/>
      <c r="B125" s="100"/>
      <c r="C125" s="145"/>
      <c r="D125" s="140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97"/>
      <c r="B126" s="100"/>
      <c r="C126" s="145"/>
      <c r="D126" s="140"/>
      <c r="E126" s="33" t="s">
        <v>61</v>
      </c>
      <c r="F126" s="94">
        <f t="shared" si="65"/>
        <v>322309.22326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2770.483+58780.62-1078.8-150-468.993+7331.558-36.5478+566.556-593.788</f>
        <v>67121.088199999998</v>
      </c>
      <c r="K126" s="36">
        <f>2924.869+48610.386-150-468.993+7331.558-38.58351-593.788</f>
        <v>57615.448489999995</v>
      </c>
      <c r="L126" s="36">
        <f>3058.686+38118.974-150-468.993+7331.558-40.73261</f>
        <v>47849.492389999999</v>
      </c>
      <c r="M126" s="3"/>
    </row>
    <row r="127" spans="1:13" ht="28.2" thickBot="1" x14ac:dyDescent="0.35">
      <c r="A127" s="98"/>
      <c r="B127" s="101"/>
      <c r="C127" s="160"/>
      <c r="D127" s="162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96" t="s">
        <v>112</v>
      </c>
      <c r="B128" s="99" t="s">
        <v>113</v>
      </c>
      <c r="C128" s="144">
        <v>2024</v>
      </c>
      <c r="D128" s="139" t="s">
        <v>12</v>
      </c>
      <c r="E128" s="29" t="s">
        <v>1</v>
      </c>
      <c r="F128" s="94">
        <f t="shared" si="65"/>
        <v>2472.0016700000001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1330.3150000000001</v>
      </c>
      <c r="K128" s="32">
        <f t="shared" si="69"/>
        <v>0</v>
      </c>
      <c r="L128" s="32">
        <f t="shared" ref="L128" si="70">SUM(L129:L133)</f>
        <v>0</v>
      </c>
    </row>
    <row r="129" spans="1:13" x14ac:dyDescent="0.3">
      <c r="A129" s="97"/>
      <c r="B129" s="100"/>
      <c r="C129" s="145"/>
      <c r="D129" s="140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97"/>
      <c r="B130" s="100"/>
      <c r="C130" s="145"/>
      <c r="D130" s="140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97"/>
      <c r="B131" s="100"/>
      <c r="C131" s="145"/>
      <c r="D131" s="140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97"/>
      <c r="B132" s="100"/>
      <c r="C132" s="145"/>
      <c r="D132" s="140"/>
      <c r="E132" s="33" t="s">
        <v>61</v>
      </c>
      <c r="F132" s="94">
        <f t="shared" si="65"/>
        <v>2472.0016700000001</v>
      </c>
      <c r="G132" s="35">
        <v>0</v>
      </c>
      <c r="H132" s="35">
        <v>0</v>
      </c>
      <c r="I132" s="35">
        <f>781.68667+360</f>
        <v>1141.68667</v>
      </c>
      <c r="J132" s="82">
        <v>1330.3150000000001</v>
      </c>
      <c r="K132" s="36">
        <v>0</v>
      </c>
      <c r="L132" s="36">
        <v>0</v>
      </c>
      <c r="M132" s="3"/>
    </row>
    <row r="133" spans="1:13" ht="28.2" thickBot="1" x14ac:dyDescent="0.35">
      <c r="A133" s="98"/>
      <c r="B133" s="101"/>
      <c r="C133" s="160"/>
      <c r="D133" s="162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02" t="s">
        <v>17</v>
      </c>
      <c r="B134" s="105" t="s">
        <v>37</v>
      </c>
      <c r="C134" s="108" t="s">
        <v>114</v>
      </c>
      <c r="D134" s="111" t="s">
        <v>12</v>
      </c>
      <c r="E134" s="16" t="s">
        <v>1</v>
      </c>
      <c r="F134" s="94">
        <f t="shared" si="65"/>
        <v>92972.189649999986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16024.13337</v>
      </c>
      <c r="K134" s="19">
        <f t="shared" si="71"/>
        <v>16265.26851</v>
      </c>
      <c r="L134" s="19">
        <f t="shared" ref="L134" si="72">SUM(L135:L139)</f>
        <v>16289.17361</v>
      </c>
    </row>
    <row r="135" spans="1:13" x14ac:dyDescent="0.3">
      <c r="A135" s="103"/>
      <c r="B135" s="106"/>
      <c r="C135" s="109"/>
      <c r="D135" s="112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x14ac:dyDescent="0.3">
      <c r="A136" s="103"/>
      <c r="B136" s="106"/>
      <c r="C136" s="109"/>
      <c r="D136" s="112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7.6" x14ac:dyDescent="0.3">
      <c r="A137" s="103"/>
      <c r="B137" s="106"/>
      <c r="C137" s="109"/>
      <c r="D137" s="112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x14ac:dyDescent="0.3">
      <c r="A138" s="103"/>
      <c r="B138" s="106"/>
      <c r="C138" s="109"/>
      <c r="D138" s="112"/>
      <c r="E138" s="20" t="s">
        <v>4</v>
      </c>
      <c r="F138" s="94">
        <f t="shared" si="65"/>
        <v>92972.189649999986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15986.83757+36.5478+0.748</f>
        <v>16024.13337</v>
      </c>
      <c r="K138" s="23">
        <f>16226.685+38.58351</f>
        <v>16265.26851</v>
      </c>
      <c r="L138" s="23">
        <f>16248.441+40.73261</f>
        <v>16289.17361</v>
      </c>
    </row>
    <row r="139" spans="1:13" ht="28.2" thickBot="1" x14ac:dyDescent="0.35">
      <c r="A139" s="104"/>
      <c r="B139" s="107"/>
      <c r="C139" s="110"/>
      <c r="D139" s="113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" thickTop="1" x14ac:dyDescent="0.3">
      <c r="A140" s="102" t="s">
        <v>16</v>
      </c>
      <c r="B140" s="105" t="s">
        <v>32</v>
      </c>
      <c r="C140" s="108" t="s">
        <v>114</v>
      </c>
      <c r="D140" s="111" t="s">
        <v>99</v>
      </c>
      <c r="E140" s="16" t="s">
        <v>1</v>
      </c>
      <c r="F140" s="95">
        <f t="shared" si="65"/>
        <v>619653.99699000001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104787.77583</v>
      </c>
      <c r="K140" s="19">
        <f t="shared" si="73"/>
        <v>101453.489</v>
      </c>
      <c r="L140" s="19">
        <f t="shared" ref="L140" si="74">SUM(L146,L152)</f>
        <v>101469.04800000001</v>
      </c>
    </row>
    <row r="141" spans="1:13" x14ac:dyDescent="0.3">
      <c r="A141" s="103"/>
      <c r="B141" s="106"/>
      <c r="C141" s="109"/>
      <c r="D141" s="112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x14ac:dyDescent="0.3">
      <c r="A142" s="103"/>
      <c r="B142" s="106"/>
      <c r="C142" s="109"/>
      <c r="D142" s="112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7.6" x14ac:dyDescent="0.3">
      <c r="A143" s="103"/>
      <c r="B143" s="106"/>
      <c r="C143" s="109"/>
      <c r="D143" s="112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x14ac:dyDescent="0.3">
      <c r="A144" s="103"/>
      <c r="B144" s="106"/>
      <c r="C144" s="109"/>
      <c r="D144" s="112"/>
      <c r="E144" s="20" t="s">
        <v>4</v>
      </c>
      <c r="F144" s="95">
        <f t="shared" si="65"/>
        <v>619653.99699000001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104787.77583</v>
      </c>
      <c r="K144" s="23">
        <f t="shared" si="73"/>
        <v>101453.489</v>
      </c>
      <c r="L144" s="23">
        <f t="shared" ref="L144" si="79">SUM(L150,L156)</f>
        <v>101469.04800000001</v>
      </c>
    </row>
    <row r="145" spans="1:13" ht="28.2" thickBot="1" x14ac:dyDescent="0.35">
      <c r="A145" s="117"/>
      <c r="B145" s="116"/>
      <c r="C145" s="143"/>
      <c r="D145" s="114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3">
      <c r="A146" s="96" t="s">
        <v>31</v>
      </c>
      <c r="B146" s="99" t="s">
        <v>11</v>
      </c>
      <c r="C146" s="144" t="s">
        <v>110</v>
      </c>
      <c r="D146" s="139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3">
      <c r="A147" s="97"/>
      <c r="B147" s="100"/>
      <c r="C147" s="145"/>
      <c r="D147" s="140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3">
      <c r="A148" s="97"/>
      <c r="B148" s="100"/>
      <c r="C148" s="145"/>
      <c r="D148" s="140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27.6" x14ac:dyDescent="0.3">
      <c r="A149" s="97"/>
      <c r="B149" s="100"/>
      <c r="C149" s="145"/>
      <c r="D149" s="140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3">
      <c r="A150" s="97"/>
      <c r="B150" s="100"/>
      <c r="C150" s="145"/>
      <c r="D150" s="140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28.2" thickBot="1" x14ac:dyDescent="0.35">
      <c r="A151" s="161"/>
      <c r="B151" s="163"/>
      <c r="C151" s="168"/>
      <c r="D151" s="17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x14ac:dyDescent="0.3">
      <c r="A152" s="96" t="s">
        <v>13</v>
      </c>
      <c r="B152" s="99" t="s">
        <v>10</v>
      </c>
      <c r="C152" s="144" t="s">
        <v>114</v>
      </c>
      <c r="D152" s="139" t="s">
        <v>36</v>
      </c>
      <c r="E152" s="29" t="s">
        <v>1</v>
      </c>
      <c r="F152" s="94">
        <f t="shared" si="65"/>
        <v>595271.61859999993</v>
      </c>
      <c r="G152" s="31">
        <f t="shared" ref="G152:K152" si="83">SUM(G153:G157)</f>
        <v>80890.224329999997</v>
      </c>
      <c r="H152" s="31">
        <f t="shared" si="83"/>
        <v>99198.381680000006</v>
      </c>
      <c r="I152" s="31">
        <f t="shared" si="83"/>
        <v>107472.69975999999</v>
      </c>
      <c r="J152" s="81">
        <f t="shared" si="83"/>
        <v>104787.77583</v>
      </c>
      <c r="K152" s="32">
        <f t="shared" si="83"/>
        <v>101453.489</v>
      </c>
      <c r="L152" s="32">
        <f t="shared" ref="L152" si="84">SUM(L153:L157)</f>
        <v>101469.04800000001</v>
      </c>
    </row>
    <row r="153" spans="1:13" x14ac:dyDescent="0.3">
      <c r="A153" s="97"/>
      <c r="B153" s="100"/>
      <c r="C153" s="145"/>
      <c r="D153" s="140"/>
      <c r="E153" s="33" t="s">
        <v>2</v>
      </c>
      <c r="F153" s="94">
        <f t="shared" si="65"/>
        <v>0</v>
      </c>
      <c r="G153" s="35">
        <v>0</v>
      </c>
      <c r="H153" s="35">
        <f>'[1]2021-2023'!I153</f>
        <v>0</v>
      </c>
      <c r="I153" s="35">
        <v>0</v>
      </c>
      <c r="J153" s="82">
        <v>0</v>
      </c>
      <c r="K153" s="36">
        <v>0</v>
      </c>
      <c r="L153" s="36">
        <v>0</v>
      </c>
    </row>
    <row r="154" spans="1:13" x14ac:dyDescent="0.3">
      <c r="A154" s="97"/>
      <c r="B154" s="100"/>
      <c r="C154" s="145"/>
      <c r="D154" s="140"/>
      <c r="E154" s="37" t="s">
        <v>74</v>
      </c>
      <c r="F154" s="94">
        <f t="shared" si="65"/>
        <v>0</v>
      </c>
      <c r="G154" s="35">
        <v>0</v>
      </c>
      <c r="H154" s="35">
        <f>'[1]2021-2023'!I154</f>
        <v>0</v>
      </c>
      <c r="I154" s="35">
        <v>0</v>
      </c>
      <c r="J154" s="82">
        <v>0</v>
      </c>
      <c r="K154" s="36">
        <v>0</v>
      </c>
      <c r="L154" s="36">
        <v>0</v>
      </c>
    </row>
    <row r="155" spans="1:13" ht="27.6" x14ac:dyDescent="0.3">
      <c r="A155" s="97"/>
      <c r="B155" s="100"/>
      <c r="C155" s="145"/>
      <c r="D155" s="140"/>
      <c r="E155" s="33" t="s">
        <v>3</v>
      </c>
      <c r="F155" s="94">
        <f t="shared" si="65"/>
        <v>0</v>
      </c>
      <c r="G155" s="35">
        <v>0</v>
      </c>
      <c r="H155" s="35">
        <f>'[1]2021-2023'!I155</f>
        <v>0</v>
      </c>
      <c r="I155" s="35">
        <v>0</v>
      </c>
      <c r="J155" s="82">
        <v>0</v>
      </c>
      <c r="K155" s="36">
        <v>0</v>
      </c>
      <c r="L155" s="36">
        <v>0</v>
      </c>
    </row>
    <row r="156" spans="1:13" x14ac:dyDescent="0.3">
      <c r="A156" s="97"/>
      <c r="B156" s="100"/>
      <c r="C156" s="145"/>
      <c r="D156" s="140"/>
      <c r="E156" s="33" t="s">
        <v>4</v>
      </c>
      <c r="F156" s="94">
        <f t="shared" si="65"/>
        <v>595271.61859999993</v>
      </c>
      <c r="G156" s="35">
        <f>80890.22433</f>
        <v>80890.224329999997</v>
      </c>
      <c r="H156" s="35">
        <f>'[1]2021-2023'!I156</f>
        <v>99198.381680000006</v>
      </c>
      <c r="I156" s="35">
        <f>107489.26095-24.71069-2.4-23.5-72.11+106.1595</f>
        <v>107472.69975999999</v>
      </c>
      <c r="J156" s="82">
        <f>111916.859+1078.8-5282.897-43.2-2881.78617</f>
        <v>104787.77583</v>
      </c>
      <c r="K156" s="36">
        <f>111945.09-5282.897-43.2-5165.504</f>
        <v>101453.489</v>
      </c>
      <c r="L156" s="36">
        <f>111960.649-5282.897-43.2-5165.504</f>
        <v>101469.04800000001</v>
      </c>
      <c r="M156" s="3"/>
    </row>
    <row r="157" spans="1:13" ht="28.2" thickBot="1" x14ac:dyDescent="0.35">
      <c r="A157" s="98"/>
      <c r="B157" s="101"/>
      <c r="C157" s="160"/>
      <c r="D157" s="162"/>
      <c r="E157" s="10" t="s">
        <v>5</v>
      </c>
      <c r="F157" s="94">
        <f t="shared" si="65"/>
        <v>0</v>
      </c>
      <c r="G157" s="64">
        <v>0</v>
      </c>
      <c r="H157" s="64">
        <f>'[1]2021-2023'!I157</f>
        <v>0</v>
      </c>
      <c r="I157" s="64">
        <v>0</v>
      </c>
      <c r="J157" s="89">
        <v>0</v>
      </c>
      <c r="K157" s="65">
        <v>0</v>
      </c>
      <c r="L157" s="65">
        <v>0</v>
      </c>
    </row>
    <row r="158" spans="1:13" ht="15" thickTop="1" x14ac:dyDescent="0.3">
      <c r="A158" s="102" t="s">
        <v>35</v>
      </c>
      <c r="B158" s="105" t="s">
        <v>67</v>
      </c>
      <c r="C158" s="118"/>
      <c r="D158" s="111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3">
      <c r="A159" s="103"/>
      <c r="B159" s="106"/>
      <c r="C159" s="119"/>
      <c r="D159" s="112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x14ac:dyDescent="0.3">
      <c r="A160" s="103"/>
      <c r="B160" s="106"/>
      <c r="C160" s="119"/>
      <c r="D160" s="112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7.6" x14ac:dyDescent="0.3">
      <c r="A161" s="103"/>
      <c r="B161" s="106"/>
      <c r="C161" s="119"/>
      <c r="D161" s="112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x14ac:dyDescent="0.3">
      <c r="A162" s="103"/>
      <c r="B162" s="106"/>
      <c r="C162" s="119"/>
      <c r="D162" s="112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8.2" thickBot="1" x14ac:dyDescent="0.35">
      <c r="A163" s="117"/>
      <c r="B163" s="116"/>
      <c r="C163" s="120"/>
      <c r="D163" s="114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3">
      <c r="A164" s="96" t="s">
        <v>88</v>
      </c>
      <c r="B164" s="99" t="s">
        <v>70</v>
      </c>
      <c r="C164" s="124"/>
      <c r="D164" s="139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3">
      <c r="A165" s="97"/>
      <c r="B165" s="100"/>
      <c r="C165" s="125"/>
      <c r="D165" s="140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3">
      <c r="A166" s="97"/>
      <c r="B166" s="100"/>
      <c r="C166" s="125"/>
      <c r="D166" s="140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27.6" x14ac:dyDescent="0.3">
      <c r="A167" s="97"/>
      <c r="B167" s="100"/>
      <c r="C167" s="125"/>
      <c r="D167" s="140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3">
      <c r="A168" s="97"/>
      <c r="B168" s="100"/>
      <c r="C168" s="125"/>
      <c r="D168" s="140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28.2" thickBot="1" x14ac:dyDescent="0.35">
      <c r="A169" s="98"/>
      <c r="B169" s="101"/>
      <c r="C169" s="172"/>
      <c r="D169" s="162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" thickTop="1" x14ac:dyDescent="0.3">
      <c r="A170" s="102" t="s">
        <v>18</v>
      </c>
      <c r="B170" s="105" t="s">
        <v>38</v>
      </c>
      <c r="C170" s="108" t="s">
        <v>114</v>
      </c>
      <c r="D170" s="111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3">
      <c r="A171" s="103"/>
      <c r="B171" s="106"/>
      <c r="C171" s="109"/>
      <c r="D171" s="112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x14ac:dyDescent="0.3">
      <c r="A172" s="103"/>
      <c r="B172" s="106"/>
      <c r="C172" s="109"/>
      <c r="D172" s="112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7.6" x14ac:dyDescent="0.3">
      <c r="A173" s="103"/>
      <c r="B173" s="106"/>
      <c r="C173" s="109"/>
      <c r="D173" s="112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x14ac:dyDescent="0.3">
      <c r="A174" s="103"/>
      <c r="B174" s="106"/>
      <c r="C174" s="109"/>
      <c r="D174" s="112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8.2" thickBot="1" x14ac:dyDescent="0.35">
      <c r="A175" s="117"/>
      <c r="B175" s="116"/>
      <c r="C175" s="143"/>
      <c r="D175" s="114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3">
      <c r="A176" s="96" t="s">
        <v>75</v>
      </c>
      <c r="B176" s="99" t="s">
        <v>38</v>
      </c>
      <c r="C176" s="144" t="s">
        <v>114</v>
      </c>
      <c r="D176" s="139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3">
      <c r="A177" s="97"/>
      <c r="B177" s="100"/>
      <c r="C177" s="145"/>
      <c r="D177" s="140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3">
      <c r="A178" s="97"/>
      <c r="B178" s="100"/>
      <c r="C178" s="145"/>
      <c r="D178" s="140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27.6" x14ac:dyDescent="0.3">
      <c r="A179" s="97"/>
      <c r="B179" s="100"/>
      <c r="C179" s="145"/>
      <c r="D179" s="140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3">
      <c r="A180" s="97"/>
      <c r="B180" s="100"/>
      <c r="C180" s="145"/>
      <c r="D180" s="140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28.2" thickBot="1" x14ac:dyDescent="0.35">
      <c r="A181" s="161"/>
      <c r="B181" s="163"/>
      <c r="C181" s="168"/>
      <c r="D181" s="17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3">
      <c r="A182" s="96" t="s">
        <v>98</v>
      </c>
      <c r="B182" s="99" t="s">
        <v>76</v>
      </c>
      <c r="C182" s="124" t="s">
        <v>110</v>
      </c>
      <c r="D182" s="139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3">
      <c r="A183" s="97"/>
      <c r="B183" s="100"/>
      <c r="C183" s="125"/>
      <c r="D183" s="140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3">
      <c r="A184" s="97"/>
      <c r="B184" s="100"/>
      <c r="C184" s="125"/>
      <c r="D184" s="140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97"/>
      <c r="B185" s="100"/>
      <c r="C185" s="125"/>
      <c r="D185" s="140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97"/>
      <c r="B186" s="100"/>
      <c r="C186" s="125"/>
      <c r="D186" s="140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98"/>
      <c r="B187" s="101"/>
      <c r="C187" s="172"/>
      <c r="D187" s="162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02">
        <v>7</v>
      </c>
      <c r="B188" s="105" t="s">
        <v>82</v>
      </c>
      <c r="C188" s="108">
        <v>2022</v>
      </c>
      <c r="D188" s="111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3">
      <c r="A189" s="103"/>
      <c r="B189" s="106"/>
      <c r="C189" s="109"/>
      <c r="D189" s="112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x14ac:dyDescent="0.3">
      <c r="A190" s="103"/>
      <c r="B190" s="106"/>
      <c r="C190" s="109"/>
      <c r="D190" s="112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7.6" x14ac:dyDescent="0.3">
      <c r="A191" s="103"/>
      <c r="B191" s="106"/>
      <c r="C191" s="109"/>
      <c r="D191" s="112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x14ac:dyDescent="0.3">
      <c r="A192" s="103"/>
      <c r="B192" s="106"/>
      <c r="C192" s="109"/>
      <c r="D192" s="112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8.2" thickBot="1" x14ac:dyDescent="0.35">
      <c r="A193" s="104"/>
      <c r="B193" s="107"/>
      <c r="C193" s="110"/>
      <c r="D193" s="113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" thickTop="1" x14ac:dyDescent="0.3">
      <c r="A194" s="102" t="s">
        <v>89</v>
      </c>
      <c r="B194" s="105" t="s">
        <v>50</v>
      </c>
      <c r="C194" s="118"/>
      <c r="D194" s="111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3">
      <c r="A195" s="103"/>
      <c r="B195" s="106"/>
      <c r="C195" s="119"/>
      <c r="D195" s="112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x14ac:dyDescent="0.3">
      <c r="A196" s="103"/>
      <c r="B196" s="106"/>
      <c r="C196" s="119"/>
      <c r="D196" s="112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7.6" x14ac:dyDescent="0.3">
      <c r="A197" s="103"/>
      <c r="B197" s="106"/>
      <c r="C197" s="119"/>
      <c r="D197" s="112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x14ac:dyDescent="0.3">
      <c r="A198" s="103"/>
      <c r="B198" s="106"/>
      <c r="C198" s="119"/>
      <c r="D198" s="112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8.2" thickBot="1" x14ac:dyDescent="0.35">
      <c r="A199" s="117"/>
      <c r="B199" s="116"/>
      <c r="C199" s="120"/>
      <c r="D199" s="114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3">
      <c r="A200" s="154" t="s">
        <v>90</v>
      </c>
      <c r="B200" s="156" t="s">
        <v>49</v>
      </c>
      <c r="C200" s="124"/>
      <c r="D200" s="127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3">
      <c r="A201" s="155"/>
      <c r="B201" s="157"/>
      <c r="C201" s="125"/>
      <c r="D201" s="128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3">
      <c r="A202" s="155"/>
      <c r="B202" s="157"/>
      <c r="C202" s="125"/>
      <c r="D202" s="128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27.6" x14ac:dyDescent="0.3">
      <c r="A203" s="155"/>
      <c r="B203" s="157"/>
      <c r="C203" s="125"/>
      <c r="D203" s="128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3">
      <c r="A204" s="155"/>
      <c r="B204" s="157"/>
      <c r="C204" s="125"/>
      <c r="D204" s="128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27.6" x14ac:dyDescent="0.3">
      <c r="A205" s="155"/>
      <c r="B205" s="157"/>
      <c r="C205" s="126"/>
      <c r="D205" s="128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3">
      <c r="A206" s="153" t="s">
        <v>91</v>
      </c>
      <c r="B206" s="164" t="s">
        <v>44</v>
      </c>
      <c r="C206" s="135"/>
      <c r="D206" s="15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3">
      <c r="A207" s="153"/>
      <c r="B207" s="164"/>
      <c r="C207" s="136"/>
      <c r="D207" s="15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x14ac:dyDescent="0.3">
      <c r="A208" s="153"/>
      <c r="B208" s="164"/>
      <c r="C208" s="136"/>
      <c r="D208" s="15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27.6" x14ac:dyDescent="0.3">
      <c r="A209" s="153"/>
      <c r="B209" s="164"/>
      <c r="C209" s="136"/>
      <c r="D209" s="15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x14ac:dyDescent="0.3">
      <c r="A210" s="153"/>
      <c r="B210" s="164"/>
      <c r="C210" s="136"/>
      <c r="D210" s="15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27.6" x14ac:dyDescent="0.3">
      <c r="A211" s="153"/>
      <c r="B211" s="164"/>
      <c r="C211" s="137"/>
      <c r="D211" s="15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3">
      <c r="A212" s="129" t="s">
        <v>92</v>
      </c>
      <c r="B212" s="132" t="s">
        <v>45</v>
      </c>
      <c r="C212" s="135"/>
      <c r="D212" s="12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3">
      <c r="A213" s="130"/>
      <c r="B213" s="133"/>
      <c r="C213" s="136"/>
      <c r="D213" s="12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x14ac:dyDescent="0.3">
      <c r="A214" s="130"/>
      <c r="B214" s="133"/>
      <c r="C214" s="136"/>
      <c r="D214" s="12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27.6" x14ac:dyDescent="0.3">
      <c r="A215" s="130"/>
      <c r="B215" s="133"/>
      <c r="C215" s="136"/>
      <c r="D215" s="12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x14ac:dyDescent="0.3">
      <c r="A216" s="130"/>
      <c r="B216" s="133"/>
      <c r="C216" s="136"/>
      <c r="D216" s="12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27.6" x14ac:dyDescent="0.3">
      <c r="A217" s="131"/>
      <c r="B217" s="134"/>
      <c r="C217" s="137"/>
      <c r="D217" s="138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3">
      <c r="A218" s="129" t="s">
        <v>93</v>
      </c>
      <c r="B218" s="132" t="s">
        <v>46</v>
      </c>
      <c r="C218" s="150"/>
      <c r="D218" s="12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3">
      <c r="A219" s="130"/>
      <c r="B219" s="133"/>
      <c r="C219" s="151"/>
      <c r="D219" s="12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x14ac:dyDescent="0.3">
      <c r="A220" s="130"/>
      <c r="B220" s="133"/>
      <c r="C220" s="151"/>
      <c r="D220" s="12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27.6" x14ac:dyDescent="0.3">
      <c r="A221" s="130"/>
      <c r="B221" s="133"/>
      <c r="C221" s="151"/>
      <c r="D221" s="12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x14ac:dyDescent="0.3">
      <c r="A222" s="130"/>
      <c r="B222" s="133"/>
      <c r="C222" s="151"/>
      <c r="D222" s="12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28.2" thickBot="1" x14ac:dyDescent="0.35">
      <c r="A223" s="148"/>
      <c r="B223" s="149"/>
      <c r="C223" s="152"/>
      <c r="D223" s="123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3">
      <c r="A224" s="96" t="s">
        <v>94</v>
      </c>
      <c r="B224" s="99" t="s">
        <v>68</v>
      </c>
      <c r="C224" s="144"/>
      <c r="D224" s="139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3">
      <c r="A225" s="97"/>
      <c r="B225" s="100"/>
      <c r="C225" s="145"/>
      <c r="D225" s="140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3">
      <c r="A226" s="97"/>
      <c r="B226" s="100"/>
      <c r="C226" s="145"/>
      <c r="D226" s="140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27.6" x14ac:dyDescent="0.3">
      <c r="A227" s="97"/>
      <c r="B227" s="100"/>
      <c r="C227" s="145"/>
      <c r="D227" s="140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3">
      <c r="A228" s="97"/>
      <c r="B228" s="100"/>
      <c r="C228" s="145"/>
      <c r="D228" s="140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27.6" x14ac:dyDescent="0.3">
      <c r="A229" s="115"/>
      <c r="B229" s="142"/>
      <c r="C229" s="146"/>
      <c r="D229" s="141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3">
      <c r="A230" s="129" t="s">
        <v>95</v>
      </c>
      <c r="B230" s="132" t="s">
        <v>40</v>
      </c>
      <c r="C230" s="135"/>
      <c r="D230" s="12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3">
      <c r="A231" s="130"/>
      <c r="B231" s="133"/>
      <c r="C231" s="136"/>
      <c r="D231" s="12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x14ac:dyDescent="0.3">
      <c r="A232" s="130"/>
      <c r="B232" s="133"/>
      <c r="C232" s="136"/>
      <c r="D232" s="12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27.6" x14ac:dyDescent="0.3">
      <c r="A233" s="130"/>
      <c r="B233" s="133"/>
      <c r="C233" s="136"/>
      <c r="D233" s="12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x14ac:dyDescent="0.3">
      <c r="A234" s="130"/>
      <c r="B234" s="133"/>
      <c r="C234" s="136"/>
      <c r="D234" s="12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27.6" x14ac:dyDescent="0.3">
      <c r="A235" s="131"/>
      <c r="B235" s="134"/>
      <c r="C235" s="137"/>
      <c r="D235" s="138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29" t="s">
        <v>96</v>
      </c>
      <c r="B236" s="132" t="s">
        <v>42</v>
      </c>
      <c r="C236" s="135"/>
      <c r="D236" s="12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3">
      <c r="A237" s="130"/>
      <c r="B237" s="133"/>
      <c r="C237" s="136"/>
      <c r="D237" s="12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30"/>
      <c r="B238" s="133"/>
      <c r="C238" s="136"/>
      <c r="D238" s="12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30"/>
      <c r="B239" s="133"/>
      <c r="C239" s="136"/>
      <c r="D239" s="12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30"/>
      <c r="B240" s="133"/>
      <c r="C240" s="136"/>
      <c r="D240" s="12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48"/>
      <c r="B241" s="149"/>
      <c r="C241" s="158"/>
      <c r="D241" s="123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" thickTop="1" x14ac:dyDescent="0.3">
      <c r="A242" s="102" t="s">
        <v>79</v>
      </c>
      <c r="B242" s="105" t="s">
        <v>86</v>
      </c>
      <c r="C242" s="108"/>
      <c r="D242" s="111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3">
      <c r="A243" s="103"/>
      <c r="B243" s="106"/>
      <c r="C243" s="109"/>
      <c r="D243" s="112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x14ac:dyDescent="0.3">
      <c r="A244" s="103"/>
      <c r="B244" s="106"/>
      <c r="C244" s="109"/>
      <c r="D244" s="112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7.6" x14ac:dyDescent="0.3">
      <c r="A245" s="103"/>
      <c r="B245" s="106"/>
      <c r="C245" s="109"/>
      <c r="D245" s="112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15" thickBot="1" x14ac:dyDescent="0.35">
      <c r="A246" s="103"/>
      <c r="B246" s="106"/>
      <c r="C246" s="109"/>
      <c r="D246" s="112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8.2" hidden="1" thickBot="1" x14ac:dyDescent="0.35">
      <c r="A247" s="117"/>
      <c r="B247" s="116"/>
      <c r="C247" s="143"/>
      <c r="D247" s="114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3">
      <c r="A248" s="96" t="s">
        <v>80</v>
      </c>
      <c r="B248" s="99" t="s">
        <v>106</v>
      </c>
      <c r="C248" s="144"/>
      <c r="D248" s="139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3">
      <c r="A249" s="97"/>
      <c r="B249" s="100"/>
      <c r="C249" s="145"/>
      <c r="D249" s="140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3">
      <c r="A250" s="97"/>
      <c r="B250" s="100"/>
      <c r="C250" s="145"/>
      <c r="D250" s="140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27.6" x14ac:dyDescent="0.3">
      <c r="A251" s="97"/>
      <c r="B251" s="100"/>
      <c r="C251" s="145"/>
      <c r="D251" s="140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3">
      <c r="A252" s="97"/>
      <c r="B252" s="100"/>
      <c r="C252" s="145"/>
      <c r="D252" s="140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27.6" x14ac:dyDescent="0.3">
      <c r="A253" s="115"/>
      <c r="B253" s="142"/>
      <c r="C253" s="146"/>
      <c r="D253" s="141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3">
      <c r="A254" s="129" t="s">
        <v>81</v>
      </c>
      <c r="B254" s="132" t="s">
        <v>107</v>
      </c>
      <c r="C254" s="150"/>
      <c r="D254" s="12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3">
      <c r="A255" s="130"/>
      <c r="B255" s="133"/>
      <c r="C255" s="151"/>
      <c r="D255" s="12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30"/>
      <c r="B256" s="133"/>
      <c r="C256" s="151"/>
      <c r="D256" s="12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30"/>
      <c r="B257" s="133"/>
      <c r="C257" s="151"/>
      <c r="D257" s="12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30"/>
      <c r="B258" s="133"/>
      <c r="C258" s="151"/>
      <c r="D258" s="12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65"/>
      <c r="B259" s="170"/>
      <c r="C259" s="171"/>
      <c r="D259" s="147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" thickTop="1" x14ac:dyDescent="0.3">
      <c r="A260" s="102"/>
      <c r="B260" s="105" t="s">
        <v>48</v>
      </c>
      <c r="C260" s="108" t="s">
        <v>114</v>
      </c>
      <c r="D260" s="111"/>
      <c r="E260" s="16" t="s">
        <v>1</v>
      </c>
      <c r="F260" s="95">
        <f t="shared" si="146"/>
        <v>4920567.5423600003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769600.50297000003</v>
      </c>
      <c r="K260" s="19">
        <f t="shared" si="160"/>
        <v>713302.07499999995</v>
      </c>
      <c r="L260" s="19">
        <f t="shared" si="160"/>
        <v>726558.68299999996</v>
      </c>
    </row>
    <row r="261" spans="1:12" x14ac:dyDescent="0.3">
      <c r="A261" s="103"/>
      <c r="B261" s="106"/>
      <c r="C261" s="109"/>
      <c r="D261" s="112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x14ac:dyDescent="0.3">
      <c r="A262" s="103"/>
      <c r="B262" s="106"/>
      <c r="C262" s="109"/>
      <c r="D262" s="112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7.6" x14ac:dyDescent="0.3">
      <c r="A263" s="103"/>
      <c r="B263" s="106"/>
      <c r="C263" s="109"/>
      <c r="D263" s="112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x14ac:dyDescent="0.3">
      <c r="A264" s="103"/>
      <c r="B264" s="106"/>
      <c r="C264" s="109"/>
      <c r="D264" s="112"/>
      <c r="E264" s="20" t="s">
        <v>4</v>
      </c>
      <c r="F264" s="95">
        <f t="shared" si="146"/>
        <v>4425045.5873099994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731401.28547</v>
      </c>
      <c r="K264" s="23">
        <f t="shared" si="160"/>
        <v>687240.6129999999</v>
      </c>
      <c r="L264" s="23">
        <f t="shared" si="160"/>
        <v>700497.2209999999</v>
      </c>
    </row>
    <row r="265" spans="1:12" ht="28.2" thickBot="1" x14ac:dyDescent="0.35">
      <c r="A265" s="104"/>
      <c r="B265" s="107"/>
      <c r="C265" s="110"/>
      <c r="D265" s="113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" thickTop="1" x14ac:dyDescent="0.3">
      <c r="F266" s="43"/>
    </row>
  </sheetData>
  <mergeCells count="182"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</mergeCells>
  <printOptions horizontalCentered="1"/>
  <pageMargins left="0.39370078740157483" right="0.39370078740157483" top="0.78740157480314965" bottom="0.39370078740157483" header="0" footer="0"/>
  <pageSetup paperSize="9" scale="5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2025-03-04T13:37:31Z</dcterms:modified>
</cp:coreProperties>
</file>